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Que1" sheetId="5" r:id="rId1"/>
    <sheet name="Que3" sheetId="1" r:id="rId2"/>
    <sheet name="Que4" sheetId="3" r:id="rId3"/>
    <sheet name="Que7" sheetId="2" r:id="rId4"/>
    <sheet name="Que18" sheetId="4" r:id="rId5"/>
  </sheets>
  <definedNames>
    <definedName name="solver_adj" localSheetId="0" hidden="1">'Que1'!$C$13:$D$13</definedName>
    <definedName name="solver_adj" localSheetId="4" hidden="1">'Que18'!$C$7:$D$7</definedName>
    <definedName name="solver_adj" localSheetId="2" hidden="1">'Que4'!$C$7:$D$7</definedName>
    <definedName name="solver_cvg" localSheetId="0" hidden="1">0.0001</definedName>
    <definedName name="solver_cvg" localSheetId="4" hidden="1">0.0001</definedName>
    <definedName name="solver_cvg" localSheetId="2" hidden="1">0.0001</definedName>
    <definedName name="solver_drv" localSheetId="0" hidden="1">1</definedName>
    <definedName name="solver_drv" localSheetId="4" hidden="1">1</definedName>
    <definedName name="solver_drv" localSheetId="2" hidden="1">2</definedName>
    <definedName name="solver_eng" localSheetId="0" hidden="1">1</definedName>
    <definedName name="solver_eng" localSheetId="4" hidden="1">1</definedName>
    <definedName name="solver_eng" localSheetId="2" hidden="1">1</definedName>
    <definedName name="solver_est" localSheetId="0" hidden="1">1</definedName>
    <definedName name="solver_est" localSheetId="4" hidden="1">1</definedName>
    <definedName name="solver_est" localSheetId="2" hidden="1">1</definedName>
    <definedName name="solver_itr" localSheetId="0" hidden="1">2147483647</definedName>
    <definedName name="solver_itr" localSheetId="4" hidden="1">2147483647</definedName>
    <definedName name="solver_itr" localSheetId="2" hidden="1">2147483647</definedName>
    <definedName name="solver_lhs1" localSheetId="0" hidden="1">'Que1'!$C$18</definedName>
    <definedName name="solver_lhs1" localSheetId="4" hidden="1">'Que18'!$C$12</definedName>
    <definedName name="solver_lhs1" localSheetId="2" hidden="1">'Que4'!$C$12</definedName>
    <definedName name="solver_lhs2" localSheetId="0" hidden="1">'Que1'!$C$19</definedName>
    <definedName name="solver_lhs2" localSheetId="4" hidden="1">'Que18'!$C$13</definedName>
    <definedName name="solver_lhs2" localSheetId="2" hidden="1">'Que4'!$C$13</definedName>
    <definedName name="solver_lhs3" localSheetId="0" hidden="1">'Que1'!$D$13</definedName>
    <definedName name="solver_lhs3" localSheetId="4" hidden="1">'Que18'!$C$14</definedName>
    <definedName name="solver_lhs3" localSheetId="2" hidden="1">'Que4'!$C$14</definedName>
    <definedName name="solver_lhs4" localSheetId="4" hidden="1">'Que18'!$C$15</definedName>
    <definedName name="solver_lhs4" localSheetId="2" hidden="1">'Que4'!#REF!</definedName>
    <definedName name="solver_lhs5" localSheetId="4" hidden="1">'Que18'!#REF!</definedName>
    <definedName name="solver_lhs5" localSheetId="2" hidden="1">'Que4'!#REF!</definedName>
    <definedName name="solver_lhs6" localSheetId="4" hidden="1">'Que18'!#REF!</definedName>
    <definedName name="solver_mip" localSheetId="0" hidden="1">2147483647</definedName>
    <definedName name="solver_mip" localSheetId="4" hidden="1">2147483647</definedName>
    <definedName name="solver_mip" localSheetId="2" hidden="1">2147483647</definedName>
    <definedName name="solver_mni" localSheetId="0" hidden="1">30</definedName>
    <definedName name="solver_mni" localSheetId="4" hidden="1">30</definedName>
    <definedName name="solver_mni" localSheetId="2" hidden="1">30</definedName>
    <definedName name="solver_mrt" localSheetId="0" hidden="1">0.075</definedName>
    <definedName name="solver_mrt" localSheetId="4" hidden="1">0.075</definedName>
    <definedName name="solver_mrt" localSheetId="2" hidden="1">0.075</definedName>
    <definedName name="solver_msl" localSheetId="0" hidden="1">2</definedName>
    <definedName name="solver_msl" localSheetId="4" hidden="1">2</definedName>
    <definedName name="solver_msl" localSheetId="2" hidden="1">2</definedName>
    <definedName name="solver_neg" localSheetId="0" hidden="1">1</definedName>
    <definedName name="solver_neg" localSheetId="4" hidden="1">1</definedName>
    <definedName name="solver_neg" localSheetId="2" hidden="1">1</definedName>
    <definedName name="solver_nod" localSheetId="0" hidden="1">2147483647</definedName>
    <definedName name="solver_nod" localSheetId="4" hidden="1">2147483647</definedName>
    <definedName name="solver_nod" localSheetId="2" hidden="1">2147483647</definedName>
    <definedName name="solver_num" localSheetId="0" hidden="1">2</definedName>
    <definedName name="solver_num" localSheetId="4" hidden="1">4</definedName>
    <definedName name="solver_num" localSheetId="2" hidden="1">3</definedName>
    <definedName name="solver_nwt" localSheetId="0" hidden="1">1</definedName>
    <definedName name="solver_nwt" localSheetId="4" hidden="1">1</definedName>
    <definedName name="solver_nwt" localSheetId="2" hidden="1">1</definedName>
    <definedName name="solver_opt" localSheetId="0" hidden="1">'Que1'!$E$15</definedName>
    <definedName name="solver_opt" localSheetId="4" hidden="1">'Que18'!$E$9</definedName>
    <definedName name="solver_opt" localSheetId="2" hidden="1">'Que4'!$E$9</definedName>
    <definedName name="solver_pre" localSheetId="0" hidden="1">0.000001</definedName>
    <definedName name="solver_pre" localSheetId="4" hidden="1">0.000001</definedName>
    <definedName name="solver_pre" localSheetId="2" hidden="1">0.000001</definedName>
    <definedName name="solver_rbv" localSheetId="0" hidden="1">1</definedName>
    <definedName name="solver_rbv" localSheetId="4" hidden="1">1</definedName>
    <definedName name="solver_rbv" localSheetId="2" hidden="1">2</definedName>
    <definedName name="solver_rel1" localSheetId="0" hidden="1">1</definedName>
    <definedName name="solver_rel1" localSheetId="4" hidden="1">1</definedName>
    <definedName name="solver_rel1" localSheetId="2" hidden="1">1</definedName>
    <definedName name="solver_rel2" localSheetId="0" hidden="1">1</definedName>
    <definedName name="solver_rel2" localSheetId="4" hidden="1">1</definedName>
    <definedName name="solver_rel2" localSheetId="2" hidden="1">1</definedName>
    <definedName name="solver_rel3" localSheetId="0" hidden="1">2</definedName>
    <definedName name="solver_rel3" localSheetId="4" hidden="1">1</definedName>
    <definedName name="solver_rel3" localSheetId="2" hidden="1">1</definedName>
    <definedName name="solver_rel4" localSheetId="4" hidden="1">1</definedName>
    <definedName name="solver_rel4" localSheetId="2" hidden="1">3</definedName>
    <definedName name="solver_rel5" localSheetId="4" hidden="1">3</definedName>
    <definedName name="solver_rel5" localSheetId="2" hidden="1">3</definedName>
    <definedName name="solver_rel6" localSheetId="4" hidden="1">3</definedName>
    <definedName name="solver_rhs1" localSheetId="0" hidden="1">'Que1'!$E$18</definedName>
    <definedName name="solver_rhs1" localSheetId="4" hidden="1">'Que18'!$E$12</definedName>
    <definedName name="solver_rhs1" localSheetId="2" hidden="1">'Que4'!$E$12</definedName>
    <definedName name="solver_rhs2" localSheetId="0" hidden="1">'Que1'!$E$19</definedName>
    <definedName name="solver_rhs2" localSheetId="4" hidden="1">'Que18'!$E$13</definedName>
    <definedName name="solver_rhs2" localSheetId="2" hidden="1">'Que4'!$E$13</definedName>
    <definedName name="solver_rhs3" localSheetId="0" hidden="1">0</definedName>
    <definedName name="solver_rhs3" localSheetId="4" hidden="1">'Que18'!$E$14</definedName>
    <definedName name="solver_rhs3" localSheetId="2" hidden="1">'Que4'!$E$14</definedName>
    <definedName name="solver_rhs4" localSheetId="4" hidden="1">'Que18'!$E$15</definedName>
    <definedName name="solver_rhs4" localSheetId="2" hidden="1">'Que4'!#REF!</definedName>
    <definedName name="solver_rhs5" localSheetId="4" hidden="1">'Que18'!#REF!</definedName>
    <definedName name="solver_rhs5" localSheetId="2" hidden="1">'Que4'!#REF!</definedName>
    <definedName name="solver_rhs6" localSheetId="4" hidden="1">'Que18'!#REF!</definedName>
    <definedName name="solver_rlx" localSheetId="0" hidden="1">2</definedName>
    <definedName name="solver_rlx" localSheetId="4" hidden="1">2</definedName>
    <definedName name="solver_rlx" localSheetId="2" hidden="1">2</definedName>
    <definedName name="solver_rsd" localSheetId="0" hidden="1">0</definedName>
    <definedName name="solver_rsd" localSheetId="4" hidden="1">0</definedName>
    <definedName name="solver_rsd" localSheetId="2" hidden="1">0</definedName>
    <definedName name="solver_scl" localSheetId="0" hidden="1">1</definedName>
    <definedName name="solver_scl" localSheetId="4" hidden="1">1</definedName>
    <definedName name="solver_scl" localSheetId="2" hidden="1">2</definedName>
    <definedName name="solver_sho" localSheetId="0" hidden="1">2</definedName>
    <definedName name="solver_sho" localSheetId="4" hidden="1">2</definedName>
    <definedName name="solver_sho" localSheetId="2" hidden="1">2</definedName>
    <definedName name="solver_ssz" localSheetId="0" hidden="1">100</definedName>
    <definedName name="solver_ssz" localSheetId="4" hidden="1">100</definedName>
    <definedName name="solver_ssz" localSheetId="2" hidden="1">100</definedName>
    <definedName name="solver_tim" localSheetId="0" hidden="1">2147483647</definedName>
    <definedName name="solver_tim" localSheetId="4" hidden="1">2147483647</definedName>
    <definedName name="solver_tim" localSheetId="2" hidden="1">2147483647</definedName>
    <definedName name="solver_tol" localSheetId="0" hidden="1">0.01</definedName>
    <definedName name="solver_tol" localSheetId="4" hidden="1">0.01</definedName>
    <definedName name="solver_tol" localSheetId="2" hidden="1">0.01</definedName>
    <definedName name="solver_typ" localSheetId="0" hidden="1">1</definedName>
    <definedName name="solver_typ" localSheetId="4" hidden="1">1</definedName>
    <definedName name="solver_typ" localSheetId="2" hidden="1">1</definedName>
    <definedName name="solver_val" localSheetId="0" hidden="1">0</definedName>
    <definedName name="solver_val" localSheetId="4" hidden="1">0</definedName>
    <definedName name="solver_val" localSheetId="2" hidden="1">0</definedName>
    <definedName name="solver_ver" localSheetId="0" hidden="1">3</definedName>
    <definedName name="solver_ver" localSheetId="4" hidden="1">3</definedName>
    <definedName name="solver_ver" localSheetId="2" hidden="1">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5" l="1"/>
  <c r="F26" i="5"/>
  <c r="B27" i="5"/>
  <c r="C19" i="5"/>
  <c r="C18" i="5"/>
  <c r="C15" i="5"/>
  <c r="D15" i="5"/>
  <c r="E15" i="5"/>
  <c r="E14" i="5"/>
  <c r="E13" i="5"/>
  <c r="C13" i="4"/>
  <c r="C12" i="4"/>
  <c r="C15" i="4"/>
  <c r="C14" i="4"/>
  <c r="C9" i="4"/>
  <c r="D9" i="4"/>
  <c r="E9" i="4"/>
  <c r="E8" i="4"/>
  <c r="E7" i="4"/>
  <c r="C14" i="3"/>
  <c r="C13" i="3"/>
  <c r="C12" i="3"/>
  <c r="E8" i="3"/>
  <c r="E7" i="3"/>
  <c r="C9" i="3"/>
  <c r="D9" i="3"/>
  <c r="E9" i="3"/>
  <c r="C8" i="2"/>
  <c r="C5" i="2"/>
  <c r="C6" i="2"/>
  <c r="C12" i="2"/>
  <c r="C13" i="2"/>
  <c r="C14" i="2"/>
  <c r="C15" i="2"/>
  <c r="C16" i="2"/>
  <c r="C7" i="1"/>
  <c r="C9" i="1"/>
  <c r="C10" i="1"/>
  <c r="C8" i="1"/>
</calcChain>
</file>

<file path=xl/sharedStrings.xml><?xml version="1.0" encoding="utf-8"?>
<sst xmlns="http://schemas.openxmlformats.org/spreadsheetml/2006/main" count="99" uniqueCount="56">
  <si>
    <t>Total Annual Inventory Costs</t>
  </si>
  <si>
    <t>The Optimal number of orders to place per year</t>
  </si>
  <si>
    <t>The number of operating days based on the optimal number of orders</t>
  </si>
  <si>
    <t>Cost of ordering  (per order)</t>
  </si>
  <si>
    <t>Inventory carrying costs (per unit)</t>
  </si>
  <si>
    <t>Demand Forecast (Units per Year)</t>
  </si>
  <si>
    <t>Operations (Days in  a year)</t>
  </si>
  <si>
    <t>Optimal Order Quantity</t>
  </si>
  <si>
    <t>Bicycle cost</t>
  </si>
  <si>
    <t>Days in operations per week</t>
  </si>
  <si>
    <t>Annual holding cost per bike (% of dollar value per inventory)</t>
  </si>
  <si>
    <t>Bikes sold per week</t>
  </si>
  <si>
    <t>Ordering cost per order</t>
  </si>
  <si>
    <t>Optimal order quantity</t>
  </si>
  <si>
    <t>Total minimum cost</t>
  </si>
  <si>
    <t>Annual carrying cost per unit</t>
  </si>
  <si>
    <t>Shortage cost per unit back ordered per year</t>
  </si>
  <si>
    <t>Optimal number of orders placed per year</t>
  </si>
  <si>
    <t>Ordering cost per year</t>
  </si>
  <si>
    <t>Carrying cost per year</t>
  </si>
  <si>
    <t>Bikes sold per year (52 weeks)</t>
  </si>
  <si>
    <t>LP Model</t>
  </si>
  <si>
    <r>
      <t>X</t>
    </r>
    <r>
      <rPr>
        <vertAlign val="subscript"/>
        <sz val="11"/>
        <color theme="1"/>
        <rFont val="Calibri"/>
        <family val="2"/>
        <scheme val="minor"/>
      </rPr>
      <t>1</t>
    </r>
  </si>
  <si>
    <t xml:space="preserve"> =</t>
  </si>
  <si>
    <r>
      <t>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</si>
  <si>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 xml:space="preserve">Objective function is </t>
  </si>
  <si>
    <t>Max:</t>
  </si>
  <si>
    <t>Non Negativity</t>
  </si>
  <si>
    <r>
      <t>3X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+ 6X</t>
    </r>
    <r>
      <rPr>
        <vertAlign val="subscript"/>
        <sz val="11"/>
        <color theme="1"/>
        <rFont val="Calibri"/>
        <family val="2"/>
        <scheme val="minor"/>
      </rPr>
      <t>2</t>
    </r>
  </si>
  <si>
    <t>Units</t>
  </si>
  <si>
    <t>Total</t>
  </si>
  <si>
    <t>Constants</t>
  </si>
  <si>
    <t>Constraints</t>
  </si>
  <si>
    <t>≥</t>
  </si>
  <si>
    <t xml:space="preserve">≤ </t>
  </si>
  <si>
    <t>≤</t>
  </si>
  <si>
    <t>Decision Variables</t>
  </si>
  <si>
    <r>
      <t>Resource 1: 3X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+2X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18</t>
    </r>
  </si>
  <si>
    <r>
      <t>Resource 2: 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5</t>
    </r>
  </si>
  <si>
    <r>
      <t>Resource 3: X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</rPr>
      <t>≤ 4</t>
    </r>
  </si>
  <si>
    <r>
      <t>5X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+ 8X</t>
    </r>
    <r>
      <rPr>
        <vertAlign val="subscript"/>
        <sz val="11"/>
        <color theme="1"/>
        <rFont val="Calibri"/>
        <family val="2"/>
        <scheme val="minor"/>
      </rPr>
      <t>2</t>
    </r>
  </si>
  <si>
    <r>
      <t>Resource 3: X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</rPr>
      <t>≤ 8</t>
    </r>
  </si>
  <si>
    <r>
      <t>Resource 1: 3X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+5X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50</t>
    </r>
  </si>
  <si>
    <r>
      <t>Resource 2: 2X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+4X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40</t>
    </r>
  </si>
  <si>
    <r>
      <t>Resource 4: X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</rPr>
      <t>≤ 10</t>
    </r>
  </si>
  <si>
    <r>
      <t>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,X</t>
    </r>
    <r>
      <rPr>
        <vertAlign val="subscript"/>
        <sz val="11"/>
        <color theme="1"/>
        <rFont val="Calibri"/>
        <family val="2"/>
        <scheme val="minor"/>
      </rPr>
      <t>2</t>
    </r>
  </si>
  <si>
    <t>Let:</t>
  </si>
  <si>
    <t>Cake</t>
  </si>
  <si>
    <t>Loaf of Bread</t>
  </si>
  <si>
    <r>
      <t>10X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+ 6X</t>
    </r>
    <r>
      <rPr>
        <vertAlign val="subscript"/>
        <sz val="11"/>
        <color theme="1"/>
        <rFont val="Calibri"/>
        <family val="2"/>
        <scheme val="minor"/>
      </rPr>
      <t>2</t>
    </r>
  </si>
  <si>
    <r>
      <t>Flour: 3X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+8X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20</t>
    </r>
  </si>
  <si>
    <r>
      <t>Time: 45X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+30X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180</t>
    </r>
  </si>
  <si>
    <t>Flour</t>
  </si>
  <si>
    <t>Time</t>
  </si>
  <si>
    <r>
      <t>3X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+8X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20</t>
    </r>
  </si>
  <si>
    <r>
      <t>45X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+30X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≤ 180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</si>
</sst>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6" fontId="0" fillId="0" borderId="0" xfId="0" applyNumberFormat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4" fontId="0" fillId="0" borderId="1" xfId="0" applyNumberFormat="1" applyBorder="1"/>
    <xf numFmtId="6" fontId="0" fillId="0" borderId="1" xfId="0" applyNumberFormat="1" applyBorder="1"/>
    <xf numFmtId="9" fontId="0" fillId="0" borderId="1" xfId="0" applyNumberFormat="1" applyBorder="1"/>
    <xf numFmtId="0" fontId="2" fillId="0" borderId="0" xfId="0" applyFont="1"/>
    <xf numFmtId="8" fontId="0" fillId="0" borderId="0" xfId="0" applyNumberFormat="1"/>
    <xf numFmtId="1" fontId="0" fillId="0" borderId="1" xfId="0" applyNumberFormat="1" applyBorder="1"/>
    <xf numFmtId="8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2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LP</a:t>
            </a:r>
            <a:r>
              <a:rPr lang="en-US" baseline="0"/>
              <a:t> Graphical Analysis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'Que1'!$B$23:$C$23</c:f>
              <c:strCache>
                <c:ptCount val="1"/>
                <c:pt idx="0">
                  <c:v>Flour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'Que1'!$B$26:$B$27</c:f>
              <c:numCache>
                <c:formatCode>0.00</c:formatCode>
                <c:ptCount val="2"/>
                <c:pt idx="0">
                  <c:v>0</c:v>
                </c:pt>
                <c:pt idx="1">
                  <c:v>6.666666666666667</c:v>
                </c:pt>
              </c:numCache>
            </c:numRef>
          </c:xVal>
          <c:yVal>
            <c:numRef>
              <c:f>'Que1'!$C$26:$C$27</c:f>
              <c:numCache>
                <c:formatCode>0.00</c:formatCode>
                <c:ptCount val="2"/>
                <c:pt idx="0">
                  <c:v>2.5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90D-40DA-9231-9D1010EC73BC}"/>
            </c:ext>
          </c:extLst>
        </c:ser>
        <c:ser>
          <c:idx val="1"/>
          <c:order val="1"/>
          <c:tx>
            <c:strRef>
              <c:f>'Que1'!$E$23:$F$23</c:f>
              <c:strCache>
                <c:ptCount val="1"/>
                <c:pt idx="0">
                  <c:v>Time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'Que1'!$E$26:$E$27</c:f>
              <c:numCache>
                <c:formatCode>0.00</c:formatCode>
                <c:ptCount val="2"/>
                <c:pt idx="0">
                  <c:v>0</c:v>
                </c:pt>
                <c:pt idx="1">
                  <c:v>4</c:v>
                </c:pt>
              </c:numCache>
            </c:numRef>
          </c:xVal>
          <c:yVal>
            <c:numRef>
              <c:f>'Que1'!$F$26:$F$27</c:f>
              <c:numCache>
                <c:formatCode>0.00</c:formatCode>
                <c:ptCount val="2"/>
                <c:pt idx="0">
                  <c:v>6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90D-40DA-9231-9D1010EC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2328272"/>
        <c:axId val="682340240"/>
      </c:scatterChart>
      <c:valAx>
        <c:axId val="682328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X1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40240"/>
        <c:crosses val="autoZero"/>
        <c:crossBetween val="midCat"/>
      </c:valAx>
      <c:valAx>
        <c:axId val="6823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X2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282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17</xdr:col>
      <xdr:colOff>600075</xdr:colOff>
      <xdr:row>26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28"/>
  <sheetViews>
    <sheetView showGridLines="0" tabSelected="1" topLeftCell="A7" workbookViewId="0">
      <selection activeCell="C33" sqref="C33"/>
    </sheetView>
  </sheetViews>
  <sheetFormatPr defaultRowHeight="15" x14ac:dyDescent="0.25"/>
  <cols>
    <col min="2" max="2" width="22.5703125" bestFit="1" customWidth="1"/>
  </cols>
  <sheetData>
    <row r="5" spans="2:10" x14ac:dyDescent="0.25">
      <c r="B5" s="8" t="s">
        <v>21</v>
      </c>
      <c r="I5" s="8"/>
    </row>
    <row r="6" spans="2:10" ht="18" x14ac:dyDescent="0.35">
      <c r="B6" t="s">
        <v>46</v>
      </c>
      <c r="C6" s="2" t="s">
        <v>22</v>
      </c>
      <c r="D6" s="14" t="s">
        <v>23</v>
      </c>
      <c r="E6" t="s">
        <v>47</v>
      </c>
    </row>
    <row r="7" spans="2:10" ht="18" x14ac:dyDescent="0.35">
      <c r="C7" s="2" t="s">
        <v>24</v>
      </c>
      <c r="D7" s="14" t="s">
        <v>23</v>
      </c>
      <c r="E7" t="s">
        <v>48</v>
      </c>
    </row>
    <row r="9" spans="2:10" ht="18" x14ac:dyDescent="0.35">
      <c r="B9" s="2" t="s">
        <v>25</v>
      </c>
      <c r="C9" s="2" t="s">
        <v>26</v>
      </c>
      <c r="D9" s="2" t="s">
        <v>49</v>
      </c>
      <c r="I9" s="13"/>
      <c r="J9" s="8"/>
    </row>
    <row r="10" spans="2:10" x14ac:dyDescent="0.25">
      <c r="I10" s="13"/>
      <c r="J10" s="8"/>
    </row>
    <row r="11" spans="2:10" x14ac:dyDescent="0.25">
      <c r="B11" s="8" t="s">
        <v>36</v>
      </c>
      <c r="I11" s="13"/>
      <c r="J11" s="8"/>
    </row>
    <row r="12" spans="2:10" ht="18" x14ac:dyDescent="0.35">
      <c r="B12" s="2"/>
      <c r="C12" s="2" t="s">
        <v>22</v>
      </c>
      <c r="D12" s="2" t="s">
        <v>24</v>
      </c>
      <c r="E12" s="2" t="s">
        <v>30</v>
      </c>
    </row>
    <row r="13" spans="2:10" x14ac:dyDescent="0.25">
      <c r="B13" s="2" t="s">
        <v>29</v>
      </c>
      <c r="C13" s="2">
        <v>4</v>
      </c>
      <c r="D13" s="2">
        <v>0</v>
      </c>
      <c r="E13" s="2">
        <f>C13+D13</f>
        <v>4</v>
      </c>
    </row>
    <row r="14" spans="2:10" x14ac:dyDescent="0.25">
      <c r="B14" s="2" t="s">
        <v>31</v>
      </c>
      <c r="C14" s="10">
        <v>10</v>
      </c>
      <c r="D14" s="10">
        <v>6</v>
      </c>
      <c r="E14" s="2">
        <f>C14+D14</f>
        <v>16</v>
      </c>
    </row>
    <row r="15" spans="2:10" x14ac:dyDescent="0.25">
      <c r="B15" s="2" t="s">
        <v>30</v>
      </c>
      <c r="C15" s="11">
        <f>C13*C14</f>
        <v>40</v>
      </c>
      <c r="D15" s="11">
        <f>D13*D14</f>
        <v>0</v>
      </c>
      <c r="E15" s="11">
        <f>C15+D15</f>
        <v>40</v>
      </c>
    </row>
    <row r="16" spans="2:10" x14ac:dyDescent="0.25">
      <c r="C16" s="9"/>
      <c r="D16" s="9"/>
      <c r="E16" s="9"/>
    </row>
    <row r="17" spans="2:6" x14ac:dyDescent="0.25">
      <c r="B17" s="8" t="s">
        <v>32</v>
      </c>
      <c r="C17" s="9"/>
      <c r="D17" s="9"/>
      <c r="E17" s="9"/>
    </row>
    <row r="18" spans="2:6" ht="18" x14ac:dyDescent="0.35">
      <c r="B18" s="2" t="s">
        <v>50</v>
      </c>
      <c r="C18" s="10">
        <f>3*C13+8*D13</f>
        <v>12</v>
      </c>
      <c r="D18" s="2" t="s">
        <v>35</v>
      </c>
      <c r="E18" s="10">
        <v>20</v>
      </c>
    </row>
    <row r="19" spans="2:6" ht="18" x14ac:dyDescent="0.35">
      <c r="B19" s="2" t="s">
        <v>51</v>
      </c>
      <c r="C19" s="10">
        <f>45*C13+30*D13</f>
        <v>180</v>
      </c>
      <c r="D19" s="2" t="s">
        <v>34</v>
      </c>
      <c r="E19" s="10">
        <v>180</v>
      </c>
    </row>
    <row r="20" spans="2:6" ht="18" x14ac:dyDescent="0.35">
      <c r="B20" s="2" t="s">
        <v>27</v>
      </c>
      <c r="C20" s="12" t="s">
        <v>45</v>
      </c>
      <c r="D20" s="2" t="s">
        <v>33</v>
      </c>
      <c r="E20" s="10">
        <v>0</v>
      </c>
    </row>
    <row r="23" spans="2:6" x14ac:dyDescent="0.25">
      <c r="B23" s="20" t="s">
        <v>52</v>
      </c>
      <c r="C23" s="20"/>
      <c r="E23" s="20" t="s">
        <v>53</v>
      </c>
      <c r="F23" s="20"/>
    </row>
    <row r="24" spans="2:6" ht="18" x14ac:dyDescent="0.35">
      <c r="B24" s="17" t="s">
        <v>54</v>
      </c>
      <c r="C24" s="18"/>
      <c r="E24" s="19" t="s">
        <v>55</v>
      </c>
      <c r="F24" s="19"/>
    </row>
    <row r="25" spans="2:6" ht="18" x14ac:dyDescent="0.35">
      <c r="B25" s="2" t="s">
        <v>22</v>
      </c>
      <c r="C25" s="2" t="s">
        <v>24</v>
      </c>
      <c r="E25" s="2" t="s">
        <v>22</v>
      </c>
      <c r="F25" s="2" t="s">
        <v>24</v>
      </c>
    </row>
    <row r="26" spans="2:6" x14ac:dyDescent="0.25">
      <c r="B26" s="16">
        <v>0</v>
      </c>
      <c r="C26" s="16">
        <v>2.5</v>
      </c>
      <c r="E26" s="16">
        <v>0</v>
      </c>
      <c r="F26" s="16">
        <f>180/30</f>
        <v>6</v>
      </c>
    </row>
    <row r="27" spans="2:6" x14ac:dyDescent="0.25">
      <c r="B27" s="16">
        <f>20/3</f>
        <v>6.666666666666667</v>
      </c>
      <c r="C27" s="16">
        <v>0</v>
      </c>
      <c r="E27" s="16">
        <f>180/45</f>
        <v>4</v>
      </c>
      <c r="F27" s="16">
        <v>0</v>
      </c>
    </row>
    <row r="28" spans="2:6" x14ac:dyDescent="0.25">
      <c r="B28" s="15"/>
    </row>
  </sheetData>
  <mergeCells count="4">
    <mergeCell ref="B24:C24"/>
    <mergeCell ref="E24:F24"/>
    <mergeCell ref="B23:C23"/>
    <mergeCell ref="E23:F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showGridLines="0" workbookViewId="0">
      <selection activeCell="B19" sqref="B19"/>
    </sheetView>
  </sheetViews>
  <sheetFormatPr defaultRowHeight="15" x14ac:dyDescent="0.25"/>
  <cols>
    <col min="2" max="2" width="64.28515625" bestFit="1" customWidth="1"/>
    <col min="3" max="3" width="9.5703125" bestFit="1" customWidth="1"/>
  </cols>
  <sheetData>
    <row r="2" spans="2:3" x14ac:dyDescent="0.25">
      <c r="B2" s="2" t="s">
        <v>3</v>
      </c>
      <c r="C2" s="6">
        <v>30</v>
      </c>
    </row>
    <row r="3" spans="2:3" x14ac:dyDescent="0.25">
      <c r="B3" s="2" t="s">
        <v>4</v>
      </c>
      <c r="C3" s="6">
        <v>20</v>
      </c>
    </row>
    <row r="4" spans="2:3" x14ac:dyDescent="0.25">
      <c r="B4" s="2" t="s">
        <v>5</v>
      </c>
      <c r="C4" s="3">
        <v>19200</v>
      </c>
    </row>
    <row r="5" spans="2:3" x14ac:dyDescent="0.25">
      <c r="B5" s="2" t="s">
        <v>6</v>
      </c>
      <c r="C5" s="3">
        <v>320</v>
      </c>
    </row>
    <row r="7" spans="2:3" x14ac:dyDescent="0.25">
      <c r="B7" s="2" t="s">
        <v>7</v>
      </c>
      <c r="C7" s="3">
        <f>(2*(C4*C2)/C3)^(1/2)</f>
        <v>240</v>
      </c>
    </row>
    <row r="8" spans="2:3" x14ac:dyDescent="0.25">
      <c r="B8" s="2" t="s">
        <v>0</v>
      </c>
      <c r="C8" s="4">
        <f>C7*C3</f>
        <v>4800</v>
      </c>
    </row>
    <row r="9" spans="2:3" x14ac:dyDescent="0.25">
      <c r="B9" s="2" t="s">
        <v>1</v>
      </c>
      <c r="C9" s="5">
        <f>C4/C7</f>
        <v>80</v>
      </c>
    </row>
    <row r="10" spans="2:3" x14ac:dyDescent="0.25">
      <c r="B10" s="2" t="s">
        <v>2</v>
      </c>
      <c r="C10" s="5">
        <f>C5/C9</f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showGridLines="0" workbookViewId="0">
      <selection activeCell="G11" sqref="G11"/>
    </sheetView>
  </sheetViews>
  <sheetFormatPr defaultRowHeight="15" x14ac:dyDescent="0.25"/>
  <cols>
    <col min="2" max="2" width="24" bestFit="1" customWidth="1"/>
    <col min="3" max="3" width="16.85546875" bestFit="1" customWidth="1"/>
    <col min="4" max="4" width="8.5703125" bestFit="1" customWidth="1"/>
  </cols>
  <sheetData>
    <row r="2" spans="2:5" x14ac:dyDescent="0.25">
      <c r="B2" s="8" t="s">
        <v>21</v>
      </c>
    </row>
    <row r="3" spans="2:5" ht="18" x14ac:dyDescent="0.35">
      <c r="B3" s="2" t="s">
        <v>25</v>
      </c>
      <c r="C3" s="2" t="s">
        <v>26</v>
      </c>
      <c r="D3" s="2" t="s">
        <v>28</v>
      </c>
    </row>
    <row r="5" spans="2:5" x14ac:dyDescent="0.25">
      <c r="B5" s="8" t="s">
        <v>36</v>
      </c>
    </row>
    <row r="6" spans="2:5" ht="18" x14ac:dyDescent="0.35">
      <c r="B6" s="2"/>
      <c r="C6" s="2" t="s">
        <v>22</v>
      </c>
      <c r="D6" s="2" t="s">
        <v>24</v>
      </c>
      <c r="E6" s="2" t="s">
        <v>30</v>
      </c>
    </row>
    <row r="7" spans="2:5" x14ac:dyDescent="0.25">
      <c r="B7" s="2" t="s">
        <v>29</v>
      </c>
      <c r="C7" s="2">
        <v>0</v>
      </c>
      <c r="D7" s="2">
        <v>5</v>
      </c>
      <c r="E7" s="2">
        <f>C7+D7</f>
        <v>5</v>
      </c>
    </row>
    <row r="8" spans="2:5" x14ac:dyDescent="0.25">
      <c r="B8" s="2" t="s">
        <v>31</v>
      </c>
      <c r="C8" s="10">
        <v>3</v>
      </c>
      <c r="D8" s="10">
        <v>6</v>
      </c>
      <c r="E8" s="2">
        <f>C8+D8</f>
        <v>9</v>
      </c>
    </row>
    <row r="9" spans="2:5" x14ac:dyDescent="0.25">
      <c r="B9" s="2" t="s">
        <v>30</v>
      </c>
      <c r="C9" s="11">
        <f>C7*C8</f>
        <v>0</v>
      </c>
      <c r="D9" s="11">
        <f>D7*D8</f>
        <v>30</v>
      </c>
      <c r="E9" s="11">
        <f>C9+D9</f>
        <v>30</v>
      </c>
    </row>
    <row r="10" spans="2:5" x14ac:dyDescent="0.25">
      <c r="C10" s="9"/>
      <c r="D10" s="9"/>
      <c r="E10" s="9"/>
    </row>
    <row r="11" spans="2:5" x14ac:dyDescent="0.25">
      <c r="B11" s="8" t="s">
        <v>32</v>
      </c>
      <c r="C11" s="9"/>
      <c r="D11" s="9"/>
      <c r="E11" s="9"/>
    </row>
    <row r="12" spans="2:5" ht="18" x14ac:dyDescent="0.35">
      <c r="B12" s="2" t="s">
        <v>37</v>
      </c>
      <c r="C12" s="10">
        <f>3*C7+2*D7</f>
        <v>10</v>
      </c>
      <c r="D12" s="2" t="s">
        <v>35</v>
      </c>
      <c r="E12" s="10">
        <v>18</v>
      </c>
    </row>
    <row r="13" spans="2:5" ht="18" x14ac:dyDescent="0.35">
      <c r="B13" s="2" t="s">
        <v>38</v>
      </c>
      <c r="C13" s="10">
        <f>C7+D7</f>
        <v>5</v>
      </c>
      <c r="D13" s="2" t="s">
        <v>34</v>
      </c>
      <c r="E13" s="10">
        <v>5</v>
      </c>
    </row>
    <row r="14" spans="2:5" ht="18" x14ac:dyDescent="0.35">
      <c r="B14" s="2" t="s">
        <v>39</v>
      </c>
      <c r="C14" s="10">
        <f>C7</f>
        <v>0</v>
      </c>
      <c r="D14" s="2" t="s">
        <v>35</v>
      </c>
      <c r="E14" s="10">
        <v>4</v>
      </c>
    </row>
    <row r="15" spans="2:5" ht="18" x14ac:dyDescent="0.35">
      <c r="B15" s="2" t="s">
        <v>27</v>
      </c>
      <c r="C15" s="12" t="s">
        <v>45</v>
      </c>
      <c r="D15" s="2" t="s">
        <v>33</v>
      </c>
      <c r="E15" s="10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showGridLines="0" workbookViewId="0">
      <selection activeCell="B22" sqref="B22"/>
    </sheetView>
  </sheetViews>
  <sheetFormatPr defaultRowHeight="15" x14ac:dyDescent="0.25"/>
  <cols>
    <col min="2" max="2" width="56.7109375" bestFit="1" customWidth="1"/>
    <col min="3" max="3" width="9.5703125" bestFit="1" customWidth="1"/>
  </cols>
  <sheetData>
    <row r="2" spans="2:3" x14ac:dyDescent="0.25">
      <c r="B2" s="2" t="s">
        <v>9</v>
      </c>
      <c r="C2" s="2">
        <v>7</v>
      </c>
    </row>
    <row r="3" spans="2:3" x14ac:dyDescent="0.25">
      <c r="B3" s="2" t="s">
        <v>8</v>
      </c>
      <c r="C3" s="6">
        <v>300</v>
      </c>
    </row>
    <row r="4" spans="2:3" x14ac:dyDescent="0.25">
      <c r="B4" s="2" t="s">
        <v>10</v>
      </c>
      <c r="C4" s="7">
        <v>0.25</v>
      </c>
    </row>
    <row r="5" spans="2:3" x14ac:dyDescent="0.25">
      <c r="B5" s="2" t="s">
        <v>20</v>
      </c>
      <c r="C5" s="3">
        <f>52*C8</f>
        <v>1300</v>
      </c>
    </row>
    <row r="6" spans="2:3" x14ac:dyDescent="0.25">
      <c r="B6" s="2" t="s">
        <v>15</v>
      </c>
      <c r="C6" s="6">
        <f>C4*C3</f>
        <v>75</v>
      </c>
    </row>
    <row r="8" spans="2:3" x14ac:dyDescent="0.25">
      <c r="B8" s="2" t="s">
        <v>11</v>
      </c>
      <c r="C8" s="2">
        <f>25</f>
        <v>25</v>
      </c>
    </row>
    <row r="9" spans="2:3" x14ac:dyDescent="0.25">
      <c r="B9" s="2" t="s">
        <v>16</v>
      </c>
      <c r="C9" s="6">
        <v>250</v>
      </c>
    </row>
    <row r="10" spans="2:3" x14ac:dyDescent="0.25">
      <c r="B10" s="2" t="s">
        <v>12</v>
      </c>
      <c r="C10" s="6">
        <v>100</v>
      </c>
    </row>
    <row r="12" spans="2:3" x14ac:dyDescent="0.25">
      <c r="B12" s="2" t="s">
        <v>13</v>
      </c>
      <c r="C12" s="3">
        <f>(2*(C5*C10)/C6)^(1/2)</f>
        <v>58.878405775518978</v>
      </c>
    </row>
    <row r="13" spans="2:3" x14ac:dyDescent="0.25">
      <c r="B13" s="2" t="s">
        <v>17</v>
      </c>
      <c r="C13" s="3">
        <f>C5/C12</f>
        <v>22.079402165819619</v>
      </c>
    </row>
    <row r="14" spans="2:3" x14ac:dyDescent="0.25">
      <c r="B14" s="2" t="s">
        <v>18</v>
      </c>
      <c r="C14" s="6">
        <f>C13*C10</f>
        <v>2207.940216581962</v>
      </c>
    </row>
    <row r="15" spans="2:3" x14ac:dyDescent="0.25">
      <c r="B15" s="2" t="s">
        <v>19</v>
      </c>
      <c r="C15" s="6">
        <f>C5*C6</f>
        <v>97500</v>
      </c>
    </row>
    <row r="16" spans="2:3" x14ac:dyDescent="0.25">
      <c r="B16" s="2" t="s">
        <v>14</v>
      </c>
      <c r="C16" s="6">
        <f>C14+C15</f>
        <v>99707.940216581963</v>
      </c>
    </row>
    <row r="17" spans="3:3" x14ac:dyDescent="0.25">
      <c r="C17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showGridLines="0" workbookViewId="0">
      <selection activeCell="E16" sqref="B2:E16"/>
    </sheetView>
  </sheetViews>
  <sheetFormatPr defaultRowHeight="15" x14ac:dyDescent="0.25"/>
  <cols>
    <col min="2" max="2" width="22.5703125" bestFit="1" customWidth="1"/>
  </cols>
  <sheetData>
    <row r="2" spans="2:5" x14ac:dyDescent="0.25">
      <c r="B2" s="8" t="s">
        <v>21</v>
      </c>
    </row>
    <row r="3" spans="2:5" ht="18" x14ac:dyDescent="0.35">
      <c r="B3" s="2" t="s">
        <v>25</v>
      </c>
      <c r="C3" s="2" t="s">
        <v>26</v>
      </c>
      <c r="D3" s="2" t="s">
        <v>40</v>
      </c>
    </row>
    <row r="5" spans="2:5" x14ac:dyDescent="0.25">
      <c r="B5" s="8" t="s">
        <v>36</v>
      </c>
    </row>
    <row r="6" spans="2:5" ht="18" x14ac:dyDescent="0.35">
      <c r="B6" s="2"/>
      <c r="C6" s="2" t="s">
        <v>22</v>
      </c>
      <c r="D6" s="2" t="s">
        <v>24</v>
      </c>
      <c r="E6" s="2" t="s">
        <v>30</v>
      </c>
    </row>
    <row r="7" spans="2:5" x14ac:dyDescent="0.25">
      <c r="B7" s="2" t="s">
        <v>29</v>
      </c>
      <c r="C7" s="2">
        <v>8</v>
      </c>
      <c r="D7" s="2">
        <v>5.2000001072883615</v>
      </c>
      <c r="E7" s="2">
        <f>C7+D7</f>
        <v>13.200000107288361</v>
      </c>
    </row>
    <row r="8" spans="2:5" x14ac:dyDescent="0.25">
      <c r="B8" s="2" t="s">
        <v>31</v>
      </c>
      <c r="C8" s="10">
        <v>5</v>
      </c>
      <c r="D8" s="10">
        <v>8</v>
      </c>
      <c r="E8" s="2">
        <f>C8+D8</f>
        <v>13</v>
      </c>
    </row>
    <row r="9" spans="2:5" x14ac:dyDescent="0.25">
      <c r="B9" s="2" t="s">
        <v>30</v>
      </c>
      <c r="C9" s="11">
        <f>C7*C8</f>
        <v>40</v>
      </c>
      <c r="D9" s="11">
        <f>D7*D8</f>
        <v>41.600000858306892</v>
      </c>
      <c r="E9" s="11">
        <f>C9+D9</f>
        <v>81.600000858306885</v>
      </c>
    </row>
    <row r="10" spans="2:5" x14ac:dyDescent="0.25">
      <c r="C10" s="9"/>
      <c r="D10" s="9"/>
      <c r="E10" s="9"/>
    </row>
    <row r="11" spans="2:5" x14ac:dyDescent="0.25">
      <c r="B11" s="8" t="s">
        <v>32</v>
      </c>
      <c r="C11" s="9"/>
      <c r="D11" s="9"/>
      <c r="E11" s="9"/>
    </row>
    <row r="12" spans="2:5" ht="18" x14ac:dyDescent="0.35">
      <c r="B12" s="2" t="s">
        <v>42</v>
      </c>
      <c r="C12" s="10">
        <f>3*C7+5*D7</f>
        <v>50.000000536441803</v>
      </c>
      <c r="D12" s="2" t="s">
        <v>35</v>
      </c>
      <c r="E12" s="10">
        <v>50</v>
      </c>
    </row>
    <row r="13" spans="2:5" ht="18" x14ac:dyDescent="0.35">
      <c r="B13" s="2" t="s">
        <v>43</v>
      </c>
      <c r="C13" s="10">
        <f>2*C7+4*D7</f>
        <v>36.800000429153442</v>
      </c>
      <c r="D13" s="2" t="s">
        <v>34</v>
      </c>
      <c r="E13" s="10">
        <v>40</v>
      </c>
    </row>
    <row r="14" spans="2:5" ht="18" x14ac:dyDescent="0.35">
      <c r="B14" s="2" t="s">
        <v>41</v>
      </c>
      <c r="C14" s="10">
        <f>C7</f>
        <v>8</v>
      </c>
      <c r="D14" s="2" t="s">
        <v>35</v>
      </c>
      <c r="E14" s="10">
        <v>8</v>
      </c>
    </row>
    <row r="15" spans="2:5" ht="18" x14ac:dyDescent="0.35">
      <c r="B15" s="2" t="s">
        <v>44</v>
      </c>
      <c r="C15" s="10">
        <f>D7</f>
        <v>5.2000001072883615</v>
      </c>
      <c r="D15" s="2" t="s">
        <v>35</v>
      </c>
      <c r="E15" s="10">
        <v>10</v>
      </c>
    </row>
    <row r="16" spans="2:5" ht="18" x14ac:dyDescent="0.35">
      <c r="B16" s="2" t="s">
        <v>27</v>
      </c>
      <c r="C16" s="12" t="s">
        <v>45</v>
      </c>
      <c r="D16" s="2" t="s">
        <v>33</v>
      </c>
      <c r="E16" s="10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Que1</vt:lpstr>
      <vt:lpstr>Que3</vt:lpstr>
      <vt:lpstr>Que4</vt:lpstr>
      <vt:lpstr>Que7</vt:lpstr>
      <vt:lpstr>Que18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2019-03-02T12:57:11Z</dcterms:created>
  <dcterms:modified xsi:type="dcterms:W3CDTF">2019-03-04T16:30:16Z</dcterms:modified>
</cp:coreProperties>
</file>